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58\"/>
    </mc:Choice>
  </mc:AlternateContent>
  <xr:revisionPtr revIDLastSave="0" documentId="13_ncr:1_{B1427D21-C761-4E06-B9DD-FD0ED67A66B7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ОСР 525-02-01(1)" sheetId="8" r:id="rId8"/>
    <sheet name="ОСР 525-09-01(1)" sheetId="9" r:id="rId9"/>
    <sheet name="ОСР 525-12-01(1)" sheetId="10" r:id="rId10"/>
    <sheet name="ОСР 525-02-01(2)" sheetId="11" r:id="rId11"/>
    <sheet name="ОСР 525-12-01(2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38" i="1" l="1"/>
  <c r="C29" i="1"/>
  <c r="C30" i="1" s="1"/>
  <c r="C43" i="1"/>
  <c r="H40" i="1"/>
  <c r="H39" i="1"/>
  <c r="H38" i="1"/>
  <c r="H37" i="1"/>
  <c r="H36" i="1"/>
  <c r="F69" i="2"/>
  <c r="F70" i="2" s="1"/>
  <c r="F72" i="2" s="1"/>
  <c r="F73" i="2" s="1"/>
  <c r="F74" i="2" s="1"/>
  <c r="G68" i="2"/>
  <c r="G69" i="2" s="1"/>
  <c r="G70" i="2" s="1"/>
  <c r="G72" i="2" s="1"/>
  <c r="G73" i="2" s="1"/>
  <c r="G74" i="2" s="1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H33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C32" i="1" l="1"/>
  <c r="C34" i="1" s="1"/>
  <c r="H23" i="2"/>
  <c r="C39" i="1"/>
  <c r="C31" i="1"/>
  <c r="D70" i="2"/>
  <c r="H69" i="2"/>
  <c r="H68" i="2"/>
  <c r="H70" i="2" l="1"/>
  <c r="D72" i="2"/>
  <c r="H72" i="2" l="1"/>
  <c r="D73" i="2"/>
  <c r="D74" i="2" l="1"/>
  <c r="H73" i="2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<sst xmlns="http://schemas.openxmlformats.org/spreadsheetml/2006/main" count="461" uniqueCount="174">
  <si>
    <t>СВОДКА ЗАТРАТ</t>
  </si>
  <si>
    <t>P_0758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</si>
  <si>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</si>
  <si>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</si>
  <si>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</si>
  <si>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</si>
  <si>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</si>
  <si>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</si>
  <si>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</si>
  <si>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</si>
  <si>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</si>
  <si>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</si>
  <si>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</si>
  <si>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</si>
  <si>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</si>
  <si>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</si>
  <si>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</si>
  <si>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</si>
  <si>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</si>
  <si>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</si>
  <si>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</si>
  <si>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</si>
  <si>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</si>
  <si>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</si>
  <si>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</si>
  <si>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</si>
  <si>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</si>
  <si>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</si>
  <si>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</si>
  <si>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</si>
  <si>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</si>
  <si>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</si>
  <si>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</si>
  <si>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</si>
  <si>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</si>
  <si>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</si>
  <si>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</si>
  <si>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</si>
  <si>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</si>
  <si>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</si>
  <si>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</si>
  <si>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</si>
  <si>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</si>
  <si>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</si>
  <si>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</si>
  <si>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</si>
  <si>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</si>
  <si>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</si>
  <si>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</si>
  <si>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</si>
  <si>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</si>
  <si>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</si>
  <si>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</si>
  <si>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</si>
  <si>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</si>
  <si>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</si>
  <si>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</si>
  <si>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</si>
  <si>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</si>
  <si>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</si>
  <si>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</si>
  <si>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</si>
  <si>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</si>
  <si>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</si>
  <si>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</si>
  <si>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</si>
  <si>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</si>
  <si>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</si>
  <si>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</si>
  <si>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</si>
  <si>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</si>
  <si>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</si>
  <si>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</si>
  <si>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</si>
  <si>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</si>
  <si>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</si>
  <si>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</si>
  <si>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</si>
  <si>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</si>
  <si>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</si>
  <si>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</si>
  <si>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</si>
  <si>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</si>
  <si>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</si>
  <si>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</si>
  <si>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</si>
  <si>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</si>
  <si>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</si>
  <si>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</si>
  <si>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</si>
  <si>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</si>
  <si>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</si>
  <si>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</si>
  <si>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</si>
  <si>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</si>
  <si>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</si>
  <si>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</si>
  <si>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</si>
  <si>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</si>
  <si>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</si>
  <si>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</si>
  <si>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</si>
  <si>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</si>
  <si>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</si>
  <si>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</si>
  <si>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</si>
  <si>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</si>
  <si>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</si>
  <si>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</si>
  <si>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</si>
  <si>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</si>
  <si>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</si>
  <si>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</si>
  <si>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</si>
  <si>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</si>
  <si>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</si>
  <si>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</si>
  <si>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</si>
  <si>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</si>
  <si>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км</t>
  </si>
  <si>
    <t>Реконструкция ВЛ одноцепная</t>
  </si>
  <si>
    <t>ОСР 525-09-01</t>
  </si>
  <si>
    <t>шт</t>
  </si>
  <si>
    <t>Монтаж (реконструкция) КТП (киоск)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</si>
  <si>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</si>
  <si>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</si>
  <si>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</si>
  <si>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</si>
  <si>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</si>
  <si>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</si>
  <si>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</si>
  <si>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</si>
  <si>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</si>
  <si>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</si>
  <si>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</si>
  <si>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</si>
  <si>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</si>
  <si>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</si>
  <si>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</si>
  <si>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КТП 250 кВА тупиковая, напряжением 10/0,4</t>
  </si>
  <si>
    <t>10/0,4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</si>
  <si>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</si>
  <si>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</si>
  <si>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</si>
  <si>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</si>
  <si>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</si>
  <si>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</si>
  <si>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</si>
  <si>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</si>
  <si>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</si>
  <si>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</si>
  <si>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</si>
  <si>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</si>
  <si>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</si>
  <si>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</si>
  <si>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</si>
  <si>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</si>
  <si>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</si>
  <si>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</si>
  <si>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</si>
  <si>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</si>
  <si>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ВЭМ №167 от 20.03.2024 п.1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</si>
  <si>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</si>
  <si>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</si>
  <si>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</si>
  <si>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</si>
  <si>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</si>
  <si>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</si>
  <si>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</si>
  <si>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</si>
  <si>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</si>
  <si>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</si>
  <si>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</si>
  <si>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 от КТП 103 10/0,4/250 кВА (протяженностью 1,72км) с заменой КТП 10/0,4/250 кВА ,установка приборов учета (13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</si>
</sst>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162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143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144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145</v>
      </c>
      <c r="C26" s="54"/>
      <c r="D26" s="51"/>
      <c r="E26" s="51"/>
      <c r="F26" s="52"/>
      <c r="G26" s="52" t="s">
        <v>146</v>
      </c>
      <c r="H26" s="52"/>
    </row>
    <row r="27" spans="1:8" ht="16.95" customHeight="1" x14ac:dyDescent="0.3">
      <c r="A27" s="55" t="s">
        <v>6</v>
      </c>
      <c r="B27" s="53" t="s">
        <v>147</v>
      </c>
      <c r="C27" s="56">
        <v>0</v>
      </c>
      <c r="D27" s="57"/>
      <c r="E27" s="57"/>
      <c r="F27" s="58" t="s">
        <v>148</v>
      </c>
      <c r="G27" s="58" t="s">
        <v>149</v>
      </c>
      <c r="H27" s="58" t="s">
        <v>150</v>
      </c>
    </row>
    <row r="28" spans="1:8" ht="16.95" customHeight="1" x14ac:dyDescent="0.3">
      <c r="A28" s="55" t="s">
        <v>7</v>
      </c>
      <c r="B28" s="53" t="s">
        <v>151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152</v>
      </c>
      <c r="C29" s="62">
        <f>ССР!G65*1.2</f>
        <v>1899.3123273205201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1899.3123273205201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153</v>
      </c>
      <c r="C31" s="62">
        <f>C30-ROUND(C30/1.2,5)</f>
        <v>316.55205732052013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154</v>
      </c>
      <c r="C32" s="66">
        <f>C30*H39</f>
        <v>2300.5883544832959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142</v>
      </c>
      <c r="C33" s="62">
        <v>0.67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155</v>
      </c>
      <c r="C34" s="66">
        <f>C32*C33</f>
        <v>1541.3941975038083</v>
      </c>
      <c r="D34" s="67"/>
      <c r="E34" s="68"/>
      <c r="F34" s="69"/>
      <c r="G34" s="60"/>
      <c r="H34" s="65"/>
    </row>
    <row r="35" spans="1:8" ht="15.6" x14ac:dyDescent="0.3">
      <c r="A35" s="81" t="s">
        <v>156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145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147</v>
      </c>
      <c r="C37" s="75">
        <f>ССР!D74+ССР!E74</f>
        <v>13765.32896982827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151</v>
      </c>
      <c r="C38" s="75">
        <f>ССР!F74</f>
        <v>3774.1757436294565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152</v>
      </c>
      <c r="C39" s="75">
        <f>(ССР!G70-ССР!G65)*1.2</f>
        <v>932.91364033426191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18472.418353791989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153</v>
      </c>
      <c r="C41" s="62">
        <f>C40-ROUND(C40/1.2,5)</f>
        <v>3078.736393791989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154</v>
      </c>
      <c r="C42" s="76">
        <f>C40*H40</f>
        <v>23364.350327213891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142</v>
      </c>
      <c r="C43" s="62">
        <f>C33</f>
        <v>0.67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155</v>
      </c>
      <c r="C44" s="66">
        <f>C42*C43</f>
        <v>15654.114719233308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157</v>
      </c>
      <c r="C46" s="102">
        <f>C34+C44</f>
        <v>17195.508916737115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158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171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77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926.25</v>
      </c>
      <c r="E13" s="19">
        <v>80.86</v>
      </c>
      <c r="F13" s="19">
        <v>0</v>
      </c>
      <c r="G13" s="19">
        <v>0</v>
      </c>
      <c r="H13" s="19">
        <v>1007.11</v>
      </c>
      <c r="J13" s="5"/>
    </row>
    <row r="14" spans="1:14" ht="16.95" customHeight="1" x14ac:dyDescent="0.3">
      <c r="A14" s="6"/>
      <c r="B14" s="9"/>
      <c r="C14" s="9" t="s">
        <v>85</v>
      </c>
      <c r="D14" s="19">
        <v>926.25</v>
      </c>
      <c r="E14" s="19">
        <v>80.86</v>
      </c>
      <c r="F14" s="19">
        <v>0</v>
      </c>
      <c r="G14" s="19">
        <v>0</v>
      </c>
      <c r="H14" s="19">
        <v>1007.11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77</v>
      </c>
      <c r="D13" s="19">
        <v>0</v>
      </c>
      <c r="E13" s="19">
        <v>0</v>
      </c>
      <c r="F13" s="19">
        <v>0</v>
      </c>
      <c r="G13" s="19">
        <v>115.63500000000001</v>
      </c>
      <c r="H13" s="19">
        <v>115.63500000000001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115.63500000000001</v>
      </c>
      <c r="H14" s="19">
        <v>115.63500000000001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1"/>
  <sheetViews>
    <sheetView zoomScale="75" zoomScaleNormal="87" workbookViewId="0">
      <selection activeCell="H3" sqref="H3:H8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82</v>
      </c>
      <c r="B3" s="99"/>
      <c r="C3" s="45"/>
      <c r="D3" s="43">
        <v>37.762898550724998</v>
      </c>
      <c r="E3" s="41"/>
      <c r="F3" s="41"/>
      <c r="G3" s="41"/>
      <c r="H3" s="48"/>
    </row>
    <row r="4" spans="1:8" x14ac:dyDescent="0.3">
      <c r="A4" s="93" t="s">
        <v>109</v>
      </c>
      <c r="B4" s="42" t="s">
        <v>110</v>
      </c>
      <c r="C4" s="45"/>
      <c r="D4" s="43">
        <v>37.762898550724998</v>
      </c>
      <c r="E4" s="41"/>
      <c r="F4" s="41"/>
      <c r="G4" s="41"/>
      <c r="H4" s="48"/>
    </row>
    <row r="5" spans="1:8" x14ac:dyDescent="0.3">
      <c r="A5" s="93"/>
      <c r="B5" s="42" t="s">
        <v>111</v>
      </c>
      <c r="C5" s="37"/>
      <c r="D5" s="43">
        <v>0</v>
      </c>
      <c r="E5" s="41"/>
      <c r="F5" s="41"/>
      <c r="G5" s="41"/>
      <c r="H5" s="47"/>
    </row>
    <row r="6" spans="1:8" x14ac:dyDescent="0.3">
      <c r="A6" s="96"/>
      <c r="B6" s="42" t="s">
        <v>112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25</v>
      </c>
      <c r="B8" s="95"/>
      <c r="C8" s="93" t="s">
        <v>116</v>
      </c>
      <c r="D8" s="44">
        <v>37.762898550724998</v>
      </c>
      <c r="E8" s="41">
        <v>2.4000000000000001E-5</v>
      </c>
      <c r="F8" s="41" t="s">
        <v>114</v>
      </c>
      <c r="G8" s="44">
        <v>1573454.1062802</v>
      </c>
      <c r="H8" s="47"/>
    </row>
    <row r="9" spans="1:8" x14ac:dyDescent="0.3">
      <c r="A9" s="97">
        <v>1</v>
      </c>
      <c r="B9" s="42" t="s">
        <v>110</v>
      </c>
      <c r="C9" s="93"/>
      <c r="D9" s="44">
        <v>37.762898550724998</v>
      </c>
      <c r="E9" s="41"/>
      <c r="F9" s="41"/>
      <c r="G9" s="41"/>
      <c r="H9" s="96" t="s">
        <v>115</v>
      </c>
    </row>
    <row r="10" spans="1:8" x14ac:dyDescent="0.3">
      <c r="A10" s="93"/>
      <c r="B10" s="42" t="s">
        <v>111</v>
      </c>
      <c r="C10" s="93"/>
      <c r="D10" s="44">
        <v>0</v>
      </c>
      <c r="E10" s="41"/>
      <c r="F10" s="41"/>
      <c r="G10" s="41"/>
      <c r="H10" s="96"/>
    </row>
    <row r="11" spans="1:8" x14ac:dyDescent="0.3">
      <c r="A11" s="93"/>
      <c r="B11" s="42" t="s">
        <v>112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113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87</v>
      </c>
      <c r="B13" s="99"/>
      <c r="C13" s="37"/>
      <c r="D13" s="43">
        <v>173405.21739129999</v>
      </c>
      <c r="E13" s="41"/>
      <c r="F13" s="41"/>
      <c r="G13" s="41"/>
      <c r="H13" s="47"/>
    </row>
    <row r="14" spans="1:8" x14ac:dyDescent="0.3">
      <c r="A14" s="93" t="s">
        <v>117</v>
      </c>
      <c r="B14" s="42" t="s">
        <v>110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111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112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113</v>
      </c>
      <c r="C17" s="37"/>
      <c r="D17" s="43">
        <v>173405.21739129999</v>
      </c>
      <c r="E17" s="41"/>
      <c r="F17" s="41"/>
      <c r="G17" s="41"/>
      <c r="H17" s="47"/>
    </row>
    <row r="18" spans="1:8" x14ac:dyDescent="0.3">
      <c r="A18" s="94" t="s">
        <v>87</v>
      </c>
      <c r="B18" s="95"/>
      <c r="C18" s="93" t="s">
        <v>116</v>
      </c>
      <c r="D18" s="44">
        <v>173405.21739129999</v>
      </c>
      <c r="E18" s="41">
        <v>2.4000000000000001E-5</v>
      </c>
      <c r="F18" s="41" t="s">
        <v>114</v>
      </c>
      <c r="G18" s="44">
        <v>7225217391.3043003</v>
      </c>
      <c r="H18" s="47"/>
    </row>
    <row r="19" spans="1:8" x14ac:dyDescent="0.3">
      <c r="A19" s="97">
        <v>1</v>
      </c>
      <c r="B19" s="42" t="s">
        <v>110</v>
      </c>
      <c r="C19" s="93"/>
      <c r="D19" s="44">
        <v>0</v>
      </c>
      <c r="E19" s="41"/>
      <c r="F19" s="41"/>
      <c r="G19" s="41"/>
      <c r="H19" s="96" t="s">
        <v>115</v>
      </c>
    </row>
    <row r="20" spans="1:8" x14ac:dyDescent="0.3">
      <c r="A20" s="93"/>
      <c r="B20" s="42" t="s">
        <v>111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112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113</v>
      </c>
      <c r="C22" s="93"/>
      <c r="D22" s="44">
        <v>173405.21739129999</v>
      </c>
      <c r="E22" s="41"/>
      <c r="F22" s="41"/>
      <c r="G22" s="41"/>
      <c r="H22" s="96"/>
    </row>
    <row r="23" spans="1:8" ht="24.6" x14ac:dyDescent="0.3">
      <c r="A23" s="98" t="s">
        <v>27</v>
      </c>
      <c r="B23" s="99"/>
      <c r="C23" s="37"/>
      <c r="D23" s="43">
        <v>9194.5868852627991</v>
      </c>
      <c r="E23" s="41"/>
      <c r="F23" s="41"/>
      <c r="G23" s="41"/>
      <c r="H23" s="47"/>
    </row>
    <row r="24" spans="1:8" x14ac:dyDescent="0.3">
      <c r="A24" s="93" t="s">
        <v>118</v>
      </c>
      <c r="B24" s="42" t="s">
        <v>110</v>
      </c>
      <c r="C24" s="37"/>
      <c r="D24" s="43">
        <v>9044.3069720949006</v>
      </c>
      <c r="E24" s="41"/>
      <c r="F24" s="41"/>
      <c r="G24" s="41"/>
      <c r="H24" s="47"/>
    </row>
    <row r="25" spans="1:8" x14ac:dyDescent="0.3">
      <c r="A25" s="93"/>
      <c r="B25" s="42" t="s">
        <v>111</v>
      </c>
      <c r="C25" s="37"/>
      <c r="D25" s="43">
        <v>150.27991316791</v>
      </c>
      <c r="E25" s="41"/>
      <c r="F25" s="41"/>
      <c r="G25" s="41"/>
      <c r="H25" s="47"/>
    </row>
    <row r="26" spans="1:8" x14ac:dyDescent="0.3">
      <c r="A26" s="93"/>
      <c r="B26" s="42" t="s">
        <v>112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113</v>
      </c>
      <c r="C27" s="37"/>
      <c r="D27" s="43">
        <v>0</v>
      </c>
      <c r="E27" s="41"/>
      <c r="F27" s="41"/>
      <c r="G27" s="41"/>
      <c r="H27" s="47"/>
    </row>
    <row r="28" spans="1:8" x14ac:dyDescent="0.3">
      <c r="A28" s="94" t="s">
        <v>91</v>
      </c>
      <c r="B28" s="95"/>
      <c r="C28" s="93" t="s">
        <v>120</v>
      </c>
      <c r="D28" s="44">
        <v>9194.5868852627991</v>
      </c>
      <c r="E28" s="41">
        <v>1.74</v>
      </c>
      <c r="F28" s="41" t="s">
        <v>119</v>
      </c>
      <c r="G28" s="44">
        <v>5284.2453363578998</v>
      </c>
      <c r="H28" s="47"/>
    </row>
    <row r="29" spans="1:8" x14ac:dyDescent="0.3">
      <c r="A29" s="97">
        <v>1</v>
      </c>
      <c r="B29" s="42" t="s">
        <v>110</v>
      </c>
      <c r="C29" s="93"/>
      <c r="D29" s="44">
        <v>9044.3069720949006</v>
      </c>
      <c r="E29" s="41"/>
      <c r="F29" s="41"/>
      <c r="G29" s="41"/>
      <c r="H29" s="96" t="s">
        <v>27</v>
      </c>
    </row>
    <row r="30" spans="1:8" x14ac:dyDescent="0.3">
      <c r="A30" s="93"/>
      <c r="B30" s="42" t="s">
        <v>111</v>
      </c>
      <c r="C30" s="93"/>
      <c r="D30" s="44">
        <v>150.27991316791</v>
      </c>
      <c r="E30" s="41"/>
      <c r="F30" s="41"/>
      <c r="G30" s="41"/>
      <c r="H30" s="96"/>
    </row>
    <row r="31" spans="1:8" x14ac:dyDescent="0.3">
      <c r="A31" s="93"/>
      <c r="B31" s="42" t="s">
        <v>112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113</v>
      </c>
      <c r="C32" s="93"/>
      <c r="D32" s="44">
        <v>0</v>
      </c>
      <c r="E32" s="41"/>
      <c r="F32" s="41"/>
      <c r="G32" s="41"/>
      <c r="H32" s="96"/>
    </row>
    <row r="33" spans="1:8" ht="24.6" x14ac:dyDescent="0.3">
      <c r="A33" s="98" t="s">
        <v>52</v>
      </c>
      <c r="B33" s="99"/>
      <c r="C33" s="37"/>
      <c r="D33" s="43">
        <v>106.48740722133</v>
      </c>
      <c r="E33" s="41"/>
      <c r="F33" s="41"/>
      <c r="G33" s="41"/>
      <c r="H33" s="47"/>
    </row>
    <row r="34" spans="1:8" x14ac:dyDescent="0.3">
      <c r="A34" s="93" t="s">
        <v>121</v>
      </c>
      <c r="B34" s="42" t="s">
        <v>110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3"/>
      <c r="B35" s="42" t="s">
        <v>111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3"/>
      <c r="B36" s="42" t="s">
        <v>112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3"/>
      <c r="B37" s="42" t="s">
        <v>113</v>
      </c>
      <c r="C37" s="37"/>
      <c r="D37" s="43">
        <v>106.48740722133</v>
      </c>
      <c r="E37" s="41"/>
      <c r="F37" s="41"/>
      <c r="G37" s="41"/>
      <c r="H37" s="47"/>
    </row>
    <row r="38" spans="1:8" x14ac:dyDescent="0.3">
      <c r="A38" s="94" t="s">
        <v>52</v>
      </c>
      <c r="B38" s="95"/>
      <c r="C38" s="93" t="s">
        <v>120</v>
      </c>
      <c r="D38" s="44">
        <v>106.48740722133</v>
      </c>
      <c r="E38" s="41">
        <v>1.74</v>
      </c>
      <c r="F38" s="41" t="s">
        <v>119</v>
      </c>
      <c r="G38" s="44">
        <v>61.199659322602002</v>
      </c>
      <c r="H38" s="47"/>
    </row>
    <row r="39" spans="1:8" x14ac:dyDescent="0.3">
      <c r="A39" s="97">
        <v>1</v>
      </c>
      <c r="B39" s="42" t="s">
        <v>110</v>
      </c>
      <c r="C39" s="93"/>
      <c r="D39" s="44">
        <v>0</v>
      </c>
      <c r="E39" s="41"/>
      <c r="F39" s="41"/>
      <c r="G39" s="41"/>
      <c r="H39" s="96" t="s">
        <v>27</v>
      </c>
    </row>
    <row r="40" spans="1:8" x14ac:dyDescent="0.3">
      <c r="A40" s="93"/>
      <c r="B40" s="42" t="s">
        <v>111</v>
      </c>
      <c r="C40" s="93"/>
      <c r="D40" s="44">
        <v>0</v>
      </c>
      <c r="E40" s="41"/>
      <c r="F40" s="41"/>
      <c r="G40" s="41"/>
      <c r="H40" s="96"/>
    </row>
    <row r="41" spans="1:8" x14ac:dyDescent="0.3">
      <c r="A41" s="93"/>
      <c r="B41" s="42" t="s">
        <v>112</v>
      </c>
      <c r="C41" s="93"/>
      <c r="D41" s="44">
        <v>0</v>
      </c>
      <c r="E41" s="41"/>
      <c r="F41" s="41"/>
      <c r="G41" s="41"/>
      <c r="H41" s="96"/>
    </row>
    <row r="42" spans="1:8" x14ac:dyDescent="0.3">
      <c r="A42" s="93"/>
      <c r="B42" s="42" t="s">
        <v>113</v>
      </c>
      <c r="C42" s="93"/>
      <c r="D42" s="44">
        <v>106.48740722133</v>
      </c>
      <c r="E42" s="41"/>
      <c r="F42" s="41"/>
      <c r="G42" s="41"/>
      <c r="H42" s="96"/>
    </row>
    <row r="43" spans="1:8" x14ac:dyDescent="0.3">
      <c r="A43" s="94" t="s">
        <v>100</v>
      </c>
      <c r="B43" s="95"/>
      <c r="C43" s="93" t="s">
        <v>123</v>
      </c>
      <c r="D43" s="44">
        <v>0</v>
      </c>
      <c r="E43" s="41">
        <v>1</v>
      </c>
      <c r="F43" s="41" t="s">
        <v>122</v>
      </c>
      <c r="G43" s="44">
        <v>0</v>
      </c>
      <c r="H43" s="47"/>
    </row>
    <row r="44" spans="1:8" x14ac:dyDescent="0.3">
      <c r="A44" s="97">
        <v>2</v>
      </c>
      <c r="B44" s="42" t="s">
        <v>110</v>
      </c>
      <c r="C44" s="93"/>
      <c r="D44" s="44">
        <v>0</v>
      </c>
      <c r="E44" s="41"/>
      <c r="F44" s="41"/>
      <c r="G44" s="41"/>
      <c r="H44" s="96" t="s">
        <v>27</v>
      </c>
    </row>
    <row r="45" spans="1:8" x14ac:dyDescent="0.3">
      <c r="A45" s="93"/>
      <c r="B45" s="42" t="s">
        <v>111</v>
      </c>
      <c r="C45" s="93"/>
      <c r="D45" s="44">
        <v>0</v>
      </c>
      <c r="E45" s="41"/>
      <c r="F45" s="41"/>
      <c r="G45" s="41"/>
      <c r="H45" s="96"/>
    </row>
    <row r="46" spans="1:8" x14ac:dyDescent="0.3">
      <c r="A46" s="93"/>
      <c r="B46" s="42" t="s">
        <v>112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113</v>
      </c>
      <c r="C47" s="93"/>
      <c r="D47" s="44">
        <v>0</v>
      </c>
      <c r="E47" s="41"/>
      <c r="F47" s="41"/>
      <c r="G47" s="41"/>
      <c r="H47" s="96"/>
    </row>
    <row r="48" spans="1:8" ht="24.6" x14ac:dyDescent="0.3">
      <c r="A48" s="98" t="s">
        <v>77</v>
      </c>
      <c r="B48" s="99"/>
      <c r="C48" s="37"/>
      <c r="D48" s="43">
        <v>1561.7371052632</v>
      </c>
      <c r="E48" s="41"/>
      <c r="F48" s="41"/>
      <c r="G48" s="41"/>
      <c r="H48" s="47"/>
    </row>
    <row r="49" spans="1:8" x14ac:dyDescent="0.3">
      <c r="A49" s="93" t="s">
        <v>124</v>
      </c>
      <c r="B49" s="42" t="s">
        <v>110</v>
      </c>
      <c r="C49" s="37"/>
      <c r="D49" s="43">
        <v>0</v>
      </c>
      <c r="E49" s="41"/>
      <c r="F49" s="41"/>
      <c r="G49" s="41"/>
      <c r="H49" s="47"/>
    </row>
    <row r="50" spans="1:8" x14ac:dyDescent="0.3">
      <c r="A50" s="93"/>
      <c r="B50" s="42" t="s">
        <v>111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3"/>
      <c r="B51" s="42" t="s">
        <v>112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3"/>
      <c r="B52" s="42" t="s">
        <v>113</v>
      </c>
      <c r="C52" s="37"/>
      <c r="D52" s="43">
        <v>1561.7371052632</v>
      </c>
      <c r="E52" s="41"/>
      <c r="F52" s="41"/>
      <c r="G52" s="41"/>
      <c r="H52" s="47"/>
    </row>
    <row r="53" spans="1:8" x14ac:dyDescent="0.3">
      <c r="A53" s="94" t="s">
        <v>77</v>
      </c>
      <c r="B53" s="95"/>
      <c r="C53" s="93" t="s">
        <v>120</v>
      </c>
      <c r="D53" s="44">
        <v>1055.7221052632001</v>
      </c>
      <c r="E53" s="41">
        <v>1.74</v>
      </c>
      <c r="F53" s="41" t="s">
        <v>119</v>
      </c>
      <c r="G53" s="44">
        <v>606.73684210526005</v>
      </c>
      <c r="H53" s="47"/>
    </row>
    <row r="54" spans="1:8" x14ac:dyDescent="0.3">
      <c r="A54" s="97">
        <v>1</v>
      </c>
      <c r="B54" s="42" t="s">
        <v>110</v>
      </c>
      <c r="C54" s="93"/>
      <c r="D54" s="44">
        <v>0</v>
      </c>
      <c r="E54" s="41"/>
      <c r="F54" s="41"/>
      <c r="G54" s="41"/>
      <c r="H54" s="96" t="s">
        <v>27</v>
      </c>
    </row>
    <row r="55" spans="1:8" x14ac:dyDescent="0.3">
      <c r="A55" s="93"/>
      <c r="B55" s="42" t="s">
        <v>111</v>
      </c>
      <c r="C55" s="93"/>
      <c r="D55" s="44">
        <v>0</v>
      </c>
      <c r="E55" s="41"/>
      <c r="F55" s="41"/>
      <c r="G55" s="41"/>
      <c r="H55" s="96"/>
    </row>
    <row r="56" spans="1:8" x14ac:dyDescent="0.3">
      <c r="A56" s="93"/>
      <c r="B56" s="42" t="s">
        <v>112</v>
      </c>
      <c r="C56" s="93"/>
      <c r="D56" s="44">
        <v>0</v>
      </c>
      <c r="E56" s="41"/>
      <c r="F56" s="41"/>
      <c r="G56" s="41"/>
      <c r="H56" s="96"/>
    </row>
    <row r="57" spans="1:8" x14ac:dyDescent="0.3">
      <c r="A57" s="93"/>
      <c r="B57" s="42" t="s">
        <v>113</v>
      </c>
      <c r="C57" s="93"/>
      <c r="D57" s="44">
        <v>1055.7221052632001</v>
      </c>
      <c r="E57" s="41"/>
      <c r="F57" s="41"/>
      <c r="G57" s="41"/>
      <c r="H57" s="96"/>
    </row>
    <row r="58" spans="1:8" x14ac:dyDescent="0.3">
      <c r="A58" s="94" t="s">
        <v>77</v>
      </c>
      <c r="B58" s="95"/>
      <c r="C58" s="93" t="s">
        <v>123</v>
      </c>
      <c r="D58" s="44">
        <v>390.38</v>
      </c>
      <c r="E58" s="41">
        <v>1</v>
      </c>
      <c r="F58" s="41" t="s">
        <v>122</v>
      </c>
      <c r="G58" s="44">
        <v>390.38</v>
      </c>
      <c r="H58" s="47"/>
    </row>
    <row r="59" spans="1:8" x14ac:dyDescent="0.3">
      <c r="A59" s="97">
        <v>2</v>
      </c>
      <c r="B59" s="42" t="s">
        <v>110</v>
      </c>
      <c r="C59" s="93"/>
      <c r="D59" s="44">
        <v>0</v>
      </c>
      <c r="E59" s="41"/>
      <c r="F59" s="41"/>
      <c r="G59" s="41"/>
      <c r="H59" s="96" t="s">
        <v>27</v>
      </c>
    </row>
    <row r="60" spans="1:8" x14ac:dyDescent="0.3">
      <c r="A60" s="93"/>
      <c r="B60" s="42" t="s">
        <v>111</v>
      </c>
      <c r="C60" s="93"/>
      <c r="D60" s="44">
        <v>0</v>
      </c>
      <c r="E60" s="41"/>
      <c r="F60" s="41"/>
      <c r="G60" s="41"/>
      <c r="H60" s="96"/>
    </row>
    <row r="61" spans="1:8" x14ac:dyDescent="0.3">
      <c r="A61" s="93"/>
      <c r="B61" s="42" t="s">
        <v>112</v>
      </c>
      <c r="C61" s="93"/>
      <c r="D61" s="44">
        <v>0</v>
      </c>
      <c r="E61" s="41"/>
      <c r="F61" s="41"/>
      <c r="G61" s="41"/>
      <c r="H61" s="96"/>
    </row>
    <row r="62" spans="1:8" x14ac:dyDescent="0.3">
      <c r="A62" s="93"/>
      <c r="B62" s="42" t="s">
        <v>113</v>
      </c>
      <c r="C62" s="93"/>
      <c r="D62" s="44">
        <v>390.38</v>
      </c>
      <c r="E62" s="41"/>
      <c r="F62" s="41"/>
      <c r="G62" s="41"/>
      <c r="H62" s="96"/>
    </row>
    <row r="63" spans="1:8" x14ac:dyDescent="0.3">
      <c r="A63" s="94" t="s">
        <v>77</v>
      </c>
      <c r="B63" s="95"/>
      <c r="C63" s="93" t="s">
        <v>125</v>
      </c>
      <c r="D63" s="44">
        <v>115.63500000000001</v>
      </c>
      <c r="E63" s="41">
        <v>13</v>
      </c>
      <c r="F63" s="41" t="s">
        <v>122</v>
      </c>
      <c r="G63" s="44">
        <v>8.8949999999999996</v>
      </c>
      <c r="H63" s="47"/>
    </row>
    <row r="64" spans="1:8" x14ac:dyDescent="0.3">
      <c r="A64" s="97">
        <v>3</v>
      </c>
      <c r="B64" s="42" t="s">
        <v>110</v>
      </c>
      <c r="C64" s="93"/>
      <c r="D64" s="44">
        <v>0</v>
      </c>
      <c r="E64" s="41"/>
      <c r="F64" s="41"/>
      <c r="G64" s="41"/>
      <c r="H64" s="96" t="s">
        <v>27</v>
      </c>
    </row>
    <row r="65" spans="1:8" x14ac:dyDescent="0.3">
      <c r="A65" s="93"/>
      <c r="B65" s="42" t="s">
        <v>111</v>
      </c>
      <c r="C65" s="93"/>
      <c r="D65" s="44">
        <v>0</v>
      </c>
      <c r="E65" s="41"/>
      <c r="F65" s="41"/>
      <c r="G65" s="41"/>
      <c r="H65" s="96"/>
    </row>
    <row r="66" spans="1:8" x14ac:dyDescent="0.3">
      <c r="A66" s="93"/>
      <c r="B66" s="42" t="s">
        <v>112</v>
      </c>
      <c r="C66" s="93"/>
      <c r="D66" s="44">
        <v>0</v>
      </c>
      <c r="E66" s="41"/>
      <c r="F66" s="41"/>
      <c r="G66" s="41"/>
      <c r="H66" s="96"/>
    </row>
    <row r="67" spans="1:8" x14ac:dyDescent="0.3">
      <c r="A67" s="93"/>
      <c r="B67" s="42" t="s">
        <v>113</v>
      </c>
      <c r="C67" s="93"/>
      <c r="D67" s="44">
        <v>115.63500000000001</v>
      </c>
      <c r="E67" s="41"/>
      <c r="F67" s="41"/>
      <c r="G67" s="41"/>
      <c r="H67" s="96"/>
    </row>
    <row r="68" spans="1:8" ht="24.6" x14ac:dyDescent="0.3">
      <c r="A68" s="98" t="s">
        <v>96</v>
      </c>
      <c r="B68" s="99"/>
      <c r="C68" s="37"/>
      <c r="D68" s="43">
        <v>3400.0065639643999</v>
      </c>
      <c r="E68" s="41"/>
      <c r="F68" s="41"/>
      <c r="G68" s="41"/>
      <c r="H68" s="47"/>
    </row>
    <row r="69" spans="1:8" x14ac:dyDescent="0.3">
      <c r="A69" s="93" t="s">
        <v>118</v>
      </c>
      <c r="B69" s="42" t="s">
        <v>110</v>
      </c>
      <c r="C69" s="37"/>
      <c r="D69" s="43">
        <v>332.56706822870001</v>
      </c>
      <c r="E69" s="41"/>
      <c r="F69" s="41"/>
      <c r="G69" s="41"/>
      <c r="H69" s="47"/>
    </row>
    <row r="70" spans="1:8" x14ac:dyDescent="0.3">
      <c r="A70" s="93"/>
      <c r="B70" s="42" t="s">
        <v>111</v>
      </c>
      <c r="C70" s="37"/>
      <c r="D70" s="43">
        <v>13.899250080810001</v>
      </c>
      <c r="E70" s="41"/>
      <c r="F70" s="41"/>
      <c r="G70" s="41"/>
      <c r="H70" s="47"/>
    </row>
    <row r="71" spans="1:8" x14ac:dyDescent="0.3">
      <c r="A71" s="93"/>
      <c r="B71" s="42" t="s">
        <v>112</v>
      </c>
      <c r="C71" s="37"/>
      <c r="D71" s="43">
        <v>3053.5402456549</v>
      </c>
      <c r="E71" s="41"/>
      <c r="F71" s="41"/>
      <c r="G71" s="41"/>
      <c r="H71" s="47"/>
    </row>
    <row r="72" spans="1:8" x14ac:dyDescent="0.3">
      <c r="A72" s="93"/>
      <c r="B72" s="42" t="s">
        <v>113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4" t="s">
        <v>98</v>
      </c>
      <c r="B73" s="95"/>
      <c r="C73" s="93" t="s">
        <v>123</v>
      </c>
      <c r="D73" s="44">
        <v>3400.0065639643999</v>
      </c>
      <c r="E73" s="41">
        <v>1</v>
      </c>
      <c r="F73" s="41" t="s">
        <v>122</v>
      </c>
      <c r="G73" s="44">
        <v>3400.0065639643999</v>
      </c>
      <c r="H73" s="47"/>
    </row>
    <row r="74" spans="1:8" x14ac:dyDescent="0.3">
      <c r="A74" s="97">
        <v>1</v>
      </c>
      <c r="B74" s="42" t="s">
        <v>110</v>
      </c>
      <c r="C74" s="93"/>
      <c r="D74" s="44">
        <v>332.56706822870001</v>
      </c>
      <c r="E74" s="41"/>
      <c r="F74" s="41"/>
      <c r="G74" s="41"/>
      <c r="H74" s="96" t="s">
        <v>27</v>
      </c>
    </row>
    <row r="75" spans="1:8" x14ac:dyDescent="0.3">
      <c r="A75" s="93"/>
      <c r="B75" s="42" t="s">
        <v>111</v>
      </c>
      <c r="C75" s="93"/>
      <c r="D75" s="44">
        <v>13.899250080810001</v>
      </c>
      <c r="E75" s="41"/>
      <c r="F75" s="41"/>
      <c r="G75" s="41"/>
      <c r="H75" s="96"/>
    </row>
    <row r="76" spans="1:8" x14ac:dyDescent="0.3">
      <c r="A76" s="93"/>
      <c r="B76" s="42" t="s">
        <v>112</v>
      </c>
      <c r="C76" s="93"/>
      <c r="D76" s="44">
        <v>3053.5402456549</v>
      </c>
      <c r="E76" s="41"/>
      <c r="F76" s="41"/>
      <c r="G76" s="41"/>
      <c r="H76" s="96"/>
    </row>
    <row r="77" spans="1:8" x14ac:dyDescent="0.3">
      <c r="A77" s="93"/>
      <c r="B77" s="42" t="s">
        <v>113</v>
      </c>
      <c r="C77" s="93"/>
      <c r="D77" s="44">
        <v>0</v>
      </c>
      <c r="E77" s="41"/>
      <c r="F77" s="41"/>
      <c r="G77" s="41"/>
      <c r="H77" s="96"/>
    </row>
    <row r="78" spans="1:8" ht="24.6" x14ac:dyDescent="0.3">
      <c r="A78" s="98"/>
      <c r="B78" s="99"/>
      <c r="C78" s="37"/>
      <c r="D78" s="43">
        <v>1007.11</v>
      </c>
      <c r="E78" s="41"/>
      <c r="F78" s="41"/>
      <c r="G78" s="41"/>
      <c r="H78" s="47"/>
    </row>
    <row r="79" spans="1:8" x14ac:dyDescent="0.3">
      <c r="A79" s="93" t="s">
        <v>118</v>
      </c>
      <c r="B79" s="42" t="s">
        <v>110</v>
      </c>
      <c r="C79" s="37"/>
      <c r="D79" s="43">
        <v>926.25</v>
      </c>
      <c r="E79" s="41"/>
      <c r="F79" s="41"/>
      <c r="G79" s="41"/>
      <c r="H79" s="47"/>
    </row>
    <row r="80" spans="1:8" x14ac:dyDescent="0.3">
      <c r="A80" s="93"/>
      <c r="B80" s="42" t="s">
        <v>111</v>
      </c>
      <c r="C80" s="37"/>
      <c r="D80" s="43">
        <v>80.86</v>
      </c>
      <c r="E80" s="41"/>
      <c r="F80" s="41"/>
      <c r="G80" s="41"/>
      <c r="H80" s="47"/>
    </row>
    <row r="81" spans="1:8" x14ac:dyDescent="0.3">
      <c r="A81" s="93"/>
      <c r="B81" s="42" t="s">
        <v>112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3"/>
      <c r="B82" s="42" t="s">
        <v>113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4" t="s">
        <v>91</v>
      </c>
      <c r="B83" s="95"/>
      <c r="C83" s="93" t="s">
        <v>125</v>
      </c>
      <c r="D83" s="44">
        <v>1007.11</v>
      </c>
      <c r="E83" s="41">
        <v>13</v>
      </c>
      <c r="F83" s="41" t="s">
        <v>122</v>
      </c>
      <c r="G83" s="44">
        <v>77.47</v>
      </c>
      <c r="H83" s="47"/>
    </row>
    <row r="84" spans="1:8" x14ac:dyDescent="0.3">
      <c r="A84" s="97">
        <v>1</v>
      </c>
      <c r="B84" s="42" t="s">
        <v>110</v>
      </c>
      <c r="C84" s="93"/>
      <c r="D84" s="44">
        <v>926.25</v>
      </c>
      <c r="E84" s="41"/>
      <c r="F84" s="41"/>
      <c r="G84" s="41"/>
      <c r="H84" s="96" t="s">
        <v>27</v>
      </c>
    </row>
    <row r="85" spans="1:8" x14ac:dyDescent="0.3">
      <c r="A85" s="93"/>
      <c r="B85" s="42" t="s">
        <v>111</v>
      </c>
      <c r="C85" s="93"/>
      <c r="D85" s="44">
        <v>80.86</v>
      </c>
      <c r="E85" s="41"/>
      <c r="F85" s="41"/>
      <c r="G85" s="41"/>
      <c r="H85" s="96"/>
    </row>
    <row r="86" spans="1:8" x14ac:dyDescent="0.3">
      <c r="A86" s="93"/>
      <c r="B86" s="42" t="s">
        <v>112</v>
      </c>
      <c r="C86" s="93"/>
      <c r="D86" s="44">
        <v>0</v>
      </c>
      <c r="E86" s="41"/>
      <c r="F86" s="41"/>
      <c r="G86" s="41"/>
      <c r="H86" s="96"/>
    </row>
    <row r="87" spans="1:8" x14ac:dyDescent="0.3">
      <c r="A87" s="93"/>
      <c r="B87" s="42" t="s">
        <v>113</v>
      </c>
      <c r="C87" s="93"/>
      <c r="D87" s="44">
        <v>0</v>
      </c>
      <c r="E87" s="41"/>
      <c r="F87" s="41"/>
      <c r="G87" s="41"/>
      <c r="H87" s="96"/>
    </row>
    <row r="88" spans="1:8" x14ac:dyDescent="0.3">
      <c r="A88" s="46"/>
      <c r="C88" s="46"/>
      <c r="D88" s="40"/>
      <c r="E88" s="40"/>
      <c r="F88" s="40"/>
      <c r="G88" s="40"/>
      <c r="H88" s="49"/>
    </row>
    <row r="90" spans="1:8" x14ac:dyDescent="0.3">
      <c r="A90" s="92" t="s">
        <v>126</v>
      </c>
      <c r="B90" s="92"/>
      <c r="C90" s="92"/>
      <c r="D90" s="92"/>
      <c r="E90" s="92"/>
      <c r="F90" s="92"/>
      <c r="G90" s="92"/>
      <c r="H90" s="92"/>
    </row>
    <row r="91" spans="1:8" x14ac:dyDescent="0.3">
      <c r="A91" s="92" t="s">
        <v>127</v>
      </c>
      <c r="B91" s="92"/>
      <c r="C91" s="92"/>
      <c r="D91" s="92"/>
      <c r="E91" s="92"/>
      <c r="F91" s="92"/>
      <c r="G91" s="92"/>
      <c r="H91" s="92"/>
    </row>
  </sheetData>
  <mergeCells count="56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43:B43"/>
    <mergeCell ref="H44:H47"/>
    <mergeCell ref="C43:C47"/>
    <mergeCell ref="A44:A47"/>
    <mergeCell ref="A48:B48"/>
    <mergeCell ref="A49:A52"/>
    <mergeCell ref="A53:B53"/>
    <mergeCell ref="H54:H57"/>
    <mergeCell ref="C53:C57"/>
    <mergeCell ref="A54:A57"/>
    <mergeCell ref="A58:B58"/>
    <mergeCell ref="H59:H62"/>
    <mergeCell ref="C58:C62"/>
    <mergeCell ref="A59:A62"/>
    <mergeCell ref="A63:B63"/>
    <mergeCell ref="H64:H67"/>
    <mergeCell ref="C63:C67"/>
    <mergeCell ref="A64:A67"/>
    <mergeCell ref="A68:B68"/>
    <mergeCell ref="A69:A72"/>
    <mergeCell ref="A73:B73"/>
    <mergeCell ref="H74:H77"/>
    <mergeCell ref="C73:C77"/>
    <mergeCell ref="A74:A77"/>
    <mergeCell ref="A78:B78"/>
    <mergeCell ref="A90:H90"/>
    <mergeCell ref="A91:H91"/>
    <mergeCell ref="A79:A82"/>
    <mergeCell ref="A83:B83"/>
    <mergeCell ref="H84:H87"/>
    <mergeCell ref="C83:C87"/>
    <mergeCell ref="A84:A8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128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129</v>
      </c>
      <c r="B3" s="6" t="s">
        <v>130</v>
      </c>
      <c r="C3" s="6" t="s">
        <v>131</v>
      </c>
      <c r="D3" s="6" t="s">
        <v>132</v>
      </c>
      <c r="E3" s="6" t="s">
        <v>133</v>
      </c>
      <c r="F3" s="6" t="s">
        <v>134</v>
      </c>
      <c r="G3" s="6" t="s">
        <v>135</v>
      </c>
      <c r="H3" s="6" t="s">
        <v>136</v>
      </c>
    </row>
    <row r="4" spans="1:8" ht="39" customHeight="1" x14ac:dyDescent="0.3">
      <c r="A4" s="25" t="s">
        <v>137</v>
      </c>
      <c r="B4" s="26" t="s">
        <v>119</v>
      </c>
      <c r="C4" s="27">
        <v>1.9524631578947</v>
      </c>
      <c r="D4" s="27">
        <v>900.30388838926001</v>
      </c>
      <c r="E4" s="26">
        <v>0.4</v>
      </c>
      <c r="F4" s="25" t="s">
        <v>137</v>
      </c>
      <c r="G4" s="27">
        <v>1757.8101729893999</v>
      </c>
      <c r="H4" s="28" t="s">
        <v>159</v>
      </c>
    </row>
    <row r="5" spans="1:8" ht="39" customHeight="1" x14ac:dyDescent="0.3">
      <c r="A5" s="25" t="s">
        <v>138</v>
      </c>
      <c r="B5" s="26" t="s">
        <v>122</v>
      </c>
      <c r="C5" s="27">
        <v>51</v>
      </c>
      <c r="D5" s="27">
        <v>81.798315329532997</v>
      </c>
      <c r="E5" s="26">
        <v>0.4</v>
      </c>
      <c r="F5" s="25" t="s">
        <v>138</v>
      </c>
      <c r="G5" s="27">
        <v>3595.6817349066</v>
      </c>
      <c r="H5" s="28" t="s">
        <v>160</v>
      </c>
    </row>
    <row r="6" spans="1:8" ht="39" hidden="1" customHeight="1" x14ac:dyDescent="0.3">
      <c r="A6" s="25" t="s">
        <v>138</v>
      </c>
      <c r="B6" s="26" t="s">
        <v>122</v>
      </c>
      <c r="C6" s="27">
        <v>7.3263157894736999</v>
      </c>
      <c r="D6" s="27">
        <v>19.871333705078001</v>
      </c>
      <c r="E6" s="26">
        <v>0.4</v>
      </c>
      <c r="F6" s="25" t="s">
        <v>138</v>
      </c>
      <c r="G6" s="27">
        <v>145.58366588141001</v>
      </c>
      <c r="H6" s="28"/>
    </row>
    <row r="7" spans="1:8" ht="39" customHeight="1" x14ac:dyDescent="0.3">
      <c r="A7" s="25" t="s">
        <v>139</v>
      </c>
      <c r="B7" s="26" t="s">
        <v>122</v>
      </c>
      <c r="C7" s="27">
        <v>1</v>
      </c>
      <c r="D7" s="27">
        <v>3053.5353739730999</v>
      </c>
      <c r="E7" s="26" t="s">
        <v>140</v>
      </c>
      <c r="F7" s="25" t="s">
        <v>139</v>
      </c>
      <c r="G7" s="27">
        <v>3053.5353739730999</v>
      </c>
      <c r="H7" s="28" t="s">
        <v>161</v>
      </c>
    </row>
    <row r="8" spans="1:8" ht="39" hidden="1" customHeight="1" x14ac:dyDescent="0.3">
      <c r="A8" s="25" t="s">
        <v>141</v>
      </c>
      <c r="B8" s="26" t="s">
        <v>122</v>
      </c>
      <c r="C8" s="27">
        <v>58.5</v>
      </c>
      <c r="D8" s="27">
        <v>4.8225376529421</v>
      </c>
      <c r="E8" s="26"/>
      <c r="F8" s="26"/>
      <c r="G8" s="27">
        <v>282.11845269711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163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10303.124040324001</v>
      </c>
      <c r="E26" s="20">
        <v>245.03916324872</v>
      </c>
      <c r="F26" s="20">
        <v>3053.5402456549</v>
      </c>
      <c r="G26" s="20">
        <v>0</v>
      </c>
      <c r="H26" s="20">
        <v>13601.703449227</v>
      </c>
    </row>
    <row r="27" spans="1:8" ht="16.95" customHeight="1" x14ac:dyDescent="0.3">
      <c r="A27" s="6"/>
      <c r="B27" s="9"/>
      <c r="C27" s="9" t="s">
        <v>28</v>
      </c>
      <c r="D27" s="20">
        <v>10344.328461866</v>
      </c>
      <c r="E27" s="20">
        <v>245.03916324872</v>
      </c>
      <c r="F27" s="20">
        <v>3053.5402456549</v>
      </c>
      <c r="G27" s="20">
        <v>0</v>
      </c>
      <c r="H27" s="20">
        <v>13642.907870769001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10344.328461866</v>
      </c>
      <c r="E43" s="20">
        <v>245.03916324872</v>
      </c>
      <c r="F43" s="20">
        <v>3053.5402456549</v>
      </c>
      <c r="G43" s="20">
        <v>0</v>
      </c>
      <c r="H43" s="20">
        <v>13642.907870769001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257.57810100809002</v>
      </c>
      <c r="E46" s="20">
        <v>6.1259790812180004</v>
      </c>
      <c r="F46" s="20">
        <v>0</v>
      </c>
      <c r="G46" s="20">
        <v>0</v>
      </c>
      <c r="H46" s="20">
        <v>263.70408008931003</v>
      </c>
    </row>
    <row r="47" spans="1:8" ht="16.95" customHeight="1" x14ac:dyDescent="0.3">
      <c r="A47" s="6"/>
      <c r="B47" s="9"/>
      <c r="C47" s="9" t="s">
        <v>44</v>
      </c>
      <c r="D47" s="20">
        <v>258.40218943893001</v>
      </c>
      <c r="E47" s="20">
        <v>6.1259790812180004</v>
      </c>
      <c r="F47" s="20">
        <v>0</v>
      </c>
      <c r="G47" s="20">
        <v>0</v>
      </c>
      <c r="H47" s="20">
        <v>264.52816852015002</v>
      </c>
    </row>
    <row r="48" spans="1:8" ht="16.95" customHeight="1" x14ac:dyDescent="0.3">
      <c r="A48" s="6"/>
      <c r="B48" s="9"/>
      <c r="C48" s="9" t="s">
        <v>45</v>
      </c>
      <c r="D48" s="20">
        <v>10602.730651305001</v>
      </c>
      <c r="E48" s="20">
        <v>251.16514232994001</v>
      </c>
      <c r="F48" s="20">
        <v>3053.5402456549</v>
      </c>
      <c r="G48" s="20">
        <v>0</v>
      </c>
      <c r="H48" s="20">
        <v>13907.436039288999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276.54634455516998</v>
      </c>
      <c r="E50" s="20">
        <v>6.5554102148114</v>
      </c>
      <c r="F50" s="20">
        <v>0</v>
      </c>
      <c r="G50" s="20">
        <v>0</v>
      </c>
      <c r="H50" s="20">
        <v>283.10175476998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182.49740722133001</v>
      </c>
      <c r="H52" s="20">
        <v>182.49740722133001</v>
      </c>
    </row>
    <row r="53" spans="1:8" x14ac:dyDescent="0.3">
      <c r="A53" s="6">
        <v>8</v>
      </c>
      <c r="B53" s="6" t="s">
        <v>53</v>
      </c>
      <c r="C53" s="7" t="s">
        <v>50</v>
      </c>
      <c r="D53" s="20">
        <v>0</v>
      </c>
      <c r="E53" s="20">
        <v>0</v>
      </c>
      <c r="F53" s="20">
        <v>0</v>
      </c>
      <c r="G53" s="20">
        <v>350.65313072512998</v>
      </c>
      <c r="H53" s="20">
        <v>350.65313072512998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69.856678386645996</v>
      </c>
      <c r="H54" s="20">
        <v>69.856678386645996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104.76544988294</v>
      </c>
      <c r="H55" s="20">
        <v>104.76544988294</v>
      </c>
    </row>
    <row r="56" spans="1:8" ht="16.95" customHeight="1" x14ac:dyDescent="0.3">
      <c r="A56" s="6"/>
      <c r="B56" s="9"/>
      <c r="C56" s="9" t="s">
        <v>56</v>
      </c>
      <c r="D56" s="20">
        <v>276.54634455516998</v>
      </c>
      <c r="E56" s="20">
        <v>6.5554102148114</v>
      </c>
      <c r="F56" s="20">
        <v>0</v>
      </c>
      <c r="G56" s="20">
        <v>708.68468488246003</v>
      </c>
      <c r="H56" s="20">
        <v>991.78643965243998</v>
      </c>
    </row>
    <row r="57" spans="1:8" ht="16.95" customHeight="1" x14ac:dyDescent="0.3">
      <c r="A57" s="6"/>
      <c r="B57" s="9"/>
      <c r="C57" s="9" t="s">
        <v>57</v>
      </c>
      <c r="D57" s="20">
        <v>10879.27699586</v>
      </c>
      <c r="E57" s="20">
        <v>257.72055254474998</v>
      </c>
      <c r="F57" s="20">
        <v>3053.5402456549</v>
      </c>
      <c r="G57" s="20">
        <v>708.68468488246003</v>
      </c>
      <c r="H57" s="20">
        <v>14899.222478942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10879.27699586</v>
      </c>
      <c r="E61" s="20">
        <v>257.72055254474998</v>
      </c>
      <c r="F61" s="20">
        <v>3053.5402456549</v>
      </c>
      <c r="G61" s="20">
        <v>708.68468488246003</v>
      </c>
      <c r="H61" s="20">
        <v>14899.222478942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21.023167503900002</v>
      </c>
      <c r="H63" s="20">
        <v>21.023167503900002</v>
      </c>
    </row>
    <row r="64" spans="1:8" x14ac:dyDescent="0.3">
      <c r="A64" s="6">
        <v>12</v>
      </c>
      <c r="B64" s="6" t="s">
        <v>76</v>
      </c>
      <c r="C64" s="7" t="s">
        <v>77</v>
      </c>
      <c r="D64" s="20">
        <v>0</v>
      </c>
      <c r="E64" s="20">
        <v>0</v>
      </c>
      <c r="F64" s="20">
        <v>0</v>
      </c>
      <c r="G64" s="20">
        <v>1561.7371052632</v>
      </c>
      <c r="H64" s="20">
        <v>1561.7371052632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1582.7602727671001</v>
      </c>
      <c r="H65" s="20">
        <v>1582.7602727671001</v>
      </c>
    </row>
    <row r="66" spans="1:8" ht="16.95" customHeight="1" x14ac:dyDescent="0.3">
      <c r="A66" s="6"/>
      <c r="B66" s="9"/>
      <c r="C66" s="9" t="s">
        <v>74</v>
      </c>
      <c r="D66" s="20">
        <v>10879.27699586</v>
      </c>
      <c r="E66" s="20">
        <v>257.72055254474998</v>
      </c>
      <c r="F66" s="20">
        <v>3053.5402456549</v>
      </c>
      <c r="G66" s="20">
        <v>2291.4449576494999</v>
      </c>
      <c r="H66" s="20">
        <v>16481.982751709002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326.37830987579997</v>
      </c>
      <c r="E68" s="20">
        <f>E66 * 3%</f>
        <v>7.7316165763424989</v>
      </c>
      <c r="F68" s="20">
        <f>F66 * 3%</f>
        <v>91.606207369646995</v>
      </c>
      <c r="G68" s="20">
        <f>G66 * 3%</f>
        <v>68.743348729484993</v>
      </c>
      <c r="H68" s="20">
        <f>SUM(D68:G68)</f>
        <v>494.45948255127445</v>
      </c>
    </row>
    <row r="69" spans="1:8" ht="16.95" customHeight="1" x14ac:dyDescent="0.3">
      <c r="A69" s="6"/>
      <c r="B69" s="9"/>
      <c r="C69" s="9" t="s">
        <v>70</v>
      </c>
      <c r="D69" s="20">
        <f>D68</f>
        <v>326.37830987579997</v>
      </c>
      <c r="E69" s="20">
        <f>E68</f>
        <v>7.7316165763424989</v>
      </c>
      <c r="F69" s="20">
        <f>F68</f>
        <v>91.606207369646995</v>
      </c>
      <c r="G69" s="20">
        <f>G68</f>
        <v>68.743348729484993</v>
      </c>
      <c r="H69" s="20">
        <f>SUM(D69:G69)</f>
        <v>494.45948255127445</v>
      </c>
    </row>
    <row r="70" spans="1:8" ht="16.95" customHeight="1" x14ac:dyDescent="0.3">
      <c r="A70" s="6"/>
      <c r="B70" s="9"/>
      <c r="C70" s="9" t="s">
        <v>69</v>
      </c>
      <c r="D70" s="20">
        <f>D69 + D66</f>
        <v>11205.6553057358</v>
      </c>
      <c r="E70" s="20">
        <f>E69 + E66</f>
        <v>265.45216912109248</v>
      </c>
      <c r="F70" s="20">
        <f>F69 + F66</f>
        <v>3145.1464530245471</v>
      </c>
      <c r="G70" s="20">
        <f>G69 + G66</f>
        <v>2360.1883063789851</v>
      </c>
      <c r="H70" s="20">
        <f>SUM(D70:G70)</f>
        <v>16976.442234260423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2241.1310611471599</v>
      </c>
      <c r="E72" s="20">
        <f>E70 * 20%</f>
        <v>53.090433824218501</v>
      </c>
      <c r="F72" s="20">
        <f>F70 * 20%</f>
        <v>629.02929060490942</v>
      </c>
      <c r="G72" s="20">
        <f>G70 * 20%</f>
        <v>472.03766127579706</v>
      </c>
      <c r="H72" s="20">
        <f>SUM(D72:G72)</f>
        <v>3395.2884468520851</v>
      </c>
    </row>
    <row r="73" spans="1:8" ht="16.95" customHeight="1" x14ac:dyDescent="0.3">
      <c r="A73" s="6"/>
      <c r="B73" s="9"/>
      <c r="C73" s="9" t="s">
        <v>65</v>
      </c>
      <c r="D73" s="20">
        <f>D72</f>
        <v>2241.1310611471599</v>
      </c>
      <c r="E73" s="20">
        <f>E72</f>
        <v>53.090433824218501</v>
      </c>
      <c r="F73" s="20">
        <f>F72</f>
        <v>629.02929060490942</v>
      </c>
      <c r="G73" s="20">
        <f>G72</f>
        <v>472.03766127579706</v>
      </c>
      <c r="H73" s="20">
        <f>SUM(D73:G73)</f>
        <v>3395.2884468520851</v>
      </c>
    </row>
    <row r="74" spans="1:8" ht="16.95" customHeight="1" x14ac:dyDescent="0.3">
      <c r="A74" s="6"/>
      <c r="B74" s="9"/>
      <c r="C74" s="9" t="s">
        <v>64</v>
      </c>
      <c r="D74" s="20">
        <f>D73 + D70</f>
        <v>13446.78636688296</v>
      </c>
      <c r="E74" s="20">
        <f>E73 + E70</f>
        <v>318.54260294531099</v>
      </c>
      <c r="F74" s="20">
        <f>F73 + F70</f>
        <v>3774.1757436294565</v>
      </c>
      <c r="G74" s="20">
        <f>G73 + G70</f>
        <v>2832.2259676547819</v>
      </c>
      <c r="H74" s="20">
        <f>SUM(D74:G74)</f>
        <v>20371.730681112509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25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87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87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9044.3069720949006</v>
      </c>
      <c r="E13" s="19">
        <v>150.27991316791</v>
      </c>
      <c r="F13" s="19">
        <v>0</v>
      </c>
      <c r="G13" s="19">
        <v>0</v>
      </c>
      <c r="H13" s="19">
        <v>9194.5868852627991</v>
      </c>
      <c r="J13" s="5"/>
    </row>
    <row r="14" spans="1:14" ht="16.95" customHeight="1" x14ac:dyDescent="0.3">
      <c r="A14" s="6"/>
      <c r="B14" s="9"/>
      <c r="C14" s="9" t="s">
        <v>85</v>
      </c>
      <c r="D14" s="19">
        <v>9044.3069720949006</v>
      </c>
      <c r="E14" s="19">
        <v>150.27991316791</v>
      </c>
      <c r="F14" s="19">
        <v>0</v>
      </c>
      <c r="G14" s="19">
        <v>0</v>
      </c>
      <c r="H14" s="19">
        <v>9194.5868852627991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52</v>
      </c>
      <c r="D13" s="19">
        <v>0</v>
      </c>
      <c r="E13" s="19">
        <v>0</v>
      </c>
      <c r="F13" s="19">
        <v>0</v>
      </c>
      <c r="G13" s="19">
        <v>106.48740722133</v>
      </c>
      <c r="H13" s="19">
        <v>106.48740722133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106.48740722133</v>
      </c>
      <c r="H14" s="19">
        <v>106.48740722133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77</v>
      </c>
      <c r="D13" s="19">
        <v>0</v>
      </c>
      <c r="E13" s="19">
        <v>0</v>
      </c>
      <c r="F13" s="19">
        <v>0</v>
      </c>
      <c r="G13" s="19">
        <v>1055.7221052632001</v>
      </c>
      <c r="H13" s="19">
        <v>1055.7221052632001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1055.7221052632001</v>
      </c>
      <c r="H14" s="19">
        <v>1055.7221052632001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170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525-02-01(2)</vt:lpstr>
      <vt:lpstr>ОСР 525-12-01(2)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2025-11-18T08:18:35Z</dcterms:modified>
</cp:coreProperties>
</file>